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da's laptop\Dropbox\1 Clients\P2P\2019\Charleston conference\Presentation Materials\"/>
    </mc:Choice>
  </mc:AlternateContent>
  <xr:revisionPtr revIDLastSave="0" documentId="13_ncr:1_{90E9FCC5-EB7B-485C-87EC-044D705D8240}" xr6:coauthVersionLast="43" xr6:coauthVersionMax="43" xr10:uidLastSave="{00000000-0000-0000-0000-000000000000}"/>
  <bookViews>
    <workbookView xWindow="-108" yWindow="-108" windowWidth="23256" windowHeight="12576" activeTab="2" xr2:uid="{A768A7CA-DA76-4DE1-A268-BFB0083F584F}"/>
  </bookViews>
  <sheets>
    <sheet name="QuickBooks Desktop Export Tips" sheetId="2" r:id="rId1"/>
    <sheet name="Export" sheetId="1" r:id="rId2"/>
    <sheet name="Formatted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Export!$A:$E,Export!$1:$1</definedName>
    <definedName name="QB_COLUMN_29" localSheetId="1" hidden="1">Export!$F$1</definedName>
    <definedName name="QB_DATA_0" localSheetId="1" hidden="1">Export!$5:$5,Export!$6:$6,Export!$7:$7,Export!$8:$8,Export!$9:$9,Export!$12:$12,Export!$13:$13,Export!$14:$14,Export!$17:$17,Export!$18:$18,Export!$22:$22,Export!$23:$23,Export!$26:$26,Export!$33:$33,Export!$36:$36,Export!$39:$39</definedName>
    <definedName name="QB_DATA_1" localSheetId="1" hidden="1">Export!$40:$40,Export!$45:$45,Export!$46:$46,Export!$47:$47,Export!$48:$48,Export!$49:$49</definedName>
    <definedName name="QB_FORMULA_0" localSheetId="1" hidden="1">Export!$F$10,Export!$F$15,Export!$F$19,Export!$F$20,Export!$F$24,Export!$F$27,Export!$F$28,Export!$F$34,Export!$F$37,Export!$F$41,Export!$F$42,Export!$F$43,Export!$F$50,Export!$F$51</definedName>
    <definedName name="QB_ROW_1" localSheetId="1" hidden="1">Export!$A$2</definedName>
    <definedName name="QB_ROW_10031" localSheetId="1" hidden="1">Export!$D$32</definedName>
    <definedName name="QB_ROW_1011" localSheetId="1" hidden="1">Export!$B$3</definedName>
    <definedName name="QB_ROW_10331" localSheetId="1" hidden="1">Export!$D$34</definedName>
    <definedName name="QB_ROW_11031" localSheetId="1" hidden="1">Export!$D$35</definedName>
    <definedName name="QB_ROW_11331" localSheetId="1" hidden="1">Export!$D$37</definedName>
    <definedName name="QB_ROW_12031" localSheetId="1" hidden="1">Export!$D$38</definedName>
    <definedName name="QB_ROW_1220" localSheetId="1" hidden="1">Export!$C$46</definedName>
    <definedName name="QB_ROW_12230" localSheetId="1" hidden="1">Export!$D$14</definedName>
    <definedName name="QB_ROW_12331" localSheetId="1" hidden="1">Export!$D$41</definedName>
    <definedName name="QB_ROW_1311" localSheetId="1" hidden="1">Export!$B$20</definedName>
    <definedName name="QB_ROW_14011" localSheetId="1" hidden="1">Export!$B$44</definedName>
    <definedName name="QB_ROW_14311" localSheetId="1" hidden="1">Export!$B$50</definedName>
    <definedName name="QB_ROW_17221" localSheetId="1" hidden="1">Export!$C$49</definedName>
    <definedName name="QB_ROW_2021" localSheetId="1" hidden="1">Export!$C$4</definedName>
    <definedName name="QB_ROW_202230" localSheetId="1" hidden="1">Export!$D$8</definedName>
    <definedName name="QB_ROW_20230" localSheetId="1" hidden="1">Export!$D$17</definedName>
    <definedName name="QB_ROW_203230" localSheetId="1" hidden="1">Export!$D$9</definedName>
    <definedName name="QB_ROW_204230" localSheetId="1" hidden="1">Export!$D$13</definedName>
    <definedName name="QB_ROW_206230" localSheetId="1" hidden="1">Export!$D$18</definedName>
    <definedName name="QB_ROW_208240" localSheetId="1" hidden="1">Export!$E$36</definedName>
    <definedName name="QB_ROW_2321" localSheetId="1" hidden="1">Export!$C$10</definedName>
    <definedName name="QB_ROW_301" localSheetId="1" hidden="1">Export!$A$28</definedName>
    <definedName name="QB_ROW_3021" localSheetId="1" hidden="1">Export!$C$11</definedName>
    <definedName name="QB_ROW_30220" localSheetId="1" hidden="1">Export!$C$22</definedName>
    <definedName name="QB_ROW_3230" localSheetId="1" hidden="1">Export!$D$5</definedName>
    <definedName name="QB_ROW_3321" localSheetId="1" hidden="1">Export!$C$15</definedName>
    <definedName name="QB_ROW_35220" localSheetId="1" hidden="1">Export!$C$23</definedName>
    <definedName name="QB_ROW_4021" localSheetId="1" hidden="1">Export!$C$16</definedName>
    <definedName name="QB_ROW_40220" localSheetId="1" hidden="1">Export!$C$26</definedName>
    <definedName name="QB_ROW_41240" localSheetId="1" hidden="1">Export!$E$33</definedName>
    <definedName name="QB_ROW_4321" localSheetId="1" hidden="1">Export!$C$19</definedName>
    <definedName name="QB_ROW_45240" localSheetId="1" hidden="1">Export!$E$39</definedName>
    <definedName name="QB_ROW_5011" localSheetId="1" hidden="1">Export!$B$21</definedName>
    <definedName name="QB_ROW_50240" localSheetId="1" hidden="1">Export!$E$40</definedName>
    <definedName name="QB_ROW_5230" localSheetId="1" hidden="1">Export!$D$6</definedName>
    <definedName name="QB_ROW_5311" localSheetId="1" hidden="1">Export!$B$24</definedName>
    <definedName name="QB_ROW_6011" localSheetId="1" hidden="1">Export!$B$25</definedName>
    <definedName name="QB_ROW_6230" localSheetId="1" hidden="1">Export!$D$7</definedName>
    <definedName name="QB_ROW_6311" localSheetId="1" hidden="1">Export!$B$27</definedName>
    <definedName name="QB_ROW_63320" localSheetId="1" hidden="1">Export!$C$45</definedName>
    <definedName name="QB_ROW_67320" localSheetId="1" hidden="1">Export!$C$47</definedName>
    <definedName name="QB_ROW_7001" localSheetId="1" hidden="1">Export!$A$29</definedName>
    <definedName name="QB_ROW_70320" localSheetId="1" hidden="1">Export!$C$48</definedName>
    <definedName name="QB_ROW_7230" localSheetId="1" hidden="1">Export!$D$12</definedName>
    <definedName name="QB_ROW_7301" localSheetId="1" hidden="1">Export!$A$51</definedName>
    <definedName name="QB_ROW_8011" localSheetId="1" hidden="1">Export!$B$30</definedName>
    <definedName name="QB_ROW_8311" localSheetId="1" hidden="1">Export!$B$43</definedName>
    <definedName name="QB_ROW_9021" localSheetId="1" hidden="1">Export!$C$31</definedName>
    <definedName name="QB_ROW_9321" localSheetId="1" hidden="1">Export!$C$42</definedName>
    <definedName name="QBCANSUPPORTUPDATE" localSheetId="1">TRUE</definedName>
    <definedName name="QBCOMPANYFILENAME" localSheetId="1">"C:\Users\Public\Documents\Intuit\QuickBooks\Sample Company Files\QuickBooks 2017\sample_nonprofitorganization.qbw"</definedName>
    <definedName name="QBENDDATE" localSheetId="1">20211231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"6c7c99b7bfb74f88b9013013da54cb65"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20211231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3" l="1"/>
  <c r="H9" i="3"/>
  <c r="O3" i="3"/>
  <c r="F26" i="3"/>
  <c r="F25" i="3"/>
  <c r="F24" i="3"/>
  <c r="F23" i="3"/>
  <c r="F19" i="3"/>
  <c r="F18" i="3"/>
  <c r="F16" i="3"/>
  <c r="F15" i="3"/>
  <c r="F8" i="3"/>
  <c r="F7" i="3"/>
  <c r="F6" i="3"/>
  <c r="F51" i="1"/>
  <c r="F50" i="1"/>
  <c r="F43" i="1"/>
  <c r="F42" i="1"/>
  <c r="F41" i="1"/>
  <c r="F37" i="1"/>
  <c r="F34" i="1"/>
  <c r="F28" i="1"/>
  <c r="F27" i="1"/>
  <c r="F24" i="1"/>
  <c r="F20" i="1"/>
  <c r="F19" i="1"/>
  <c r="F15" i="1"/>
  <c r="F10" i="1"/>
  <c r="F27" i="3" l="1"/>
  <c r="F20" i="3"/>
  <c r="F21" i="3" s="1"/>
  <c r="F9" i="3"/>
  <c r="F12" i="3" s="1"/>
  <c r="F28" i="3" l="1"/>
</calcChain>
</file>

<file path=xl/sharedStrings.xml><?xml version="1.0" encoding="utf-8"?>
<sst xmlns="http://schemas.openxmlformats.org/spreadsheetml/2006/main" count="82" uniqueCount="56">
  <si>
    <t>Dec 31, 21</t>
  </si>
  <si>
    <t>ASSETS</t>
  </si>
  <si>
    <t>Current Assets</t>
  </si>
  <si>
    <t>Checking/Savings</t>
  </si>
  <si>
    <t>1010 · Cash in bank - operating</t>
  </si>
  <si>
    <t>1040 · Petty cash</t>
  </si>
  <si>
    <t>1070 · Savings &amp; short-term investment</t>
  </si>
  <si>
    <t>1071 · Money market account</t>
  </si>
  <si>
    <t>1081 · CDs - Temp Restricted</t>
  </si>
  <si>
    <t>Total Checking/Savings</t>
  </si>
  <si>
    <t>Accounts Receivable</t>
  </si>
  <si>
    <t>1110 · Accounts receivable</t>
  </si>
  <si>
    <t>1121 · Dues receivable</t>
  </si>
  <si>
    <t>1240 · Grants receivable</t>
  </si>
  <si>
    <t>Total Accounts Receivable</t>
  </si>
  <si>
    <t>Other Current Assets</t>
  </si>
  <si>
    <t>1450 · Prepaid expenses</t>
  </si>
  <si>
    <t>1511 · Mutual fund - Endowment</t>
  </si>
  <si>
    <t>Total Other Current Assets</t>
  </si>
  <si>
    <t>Total Current Assets</t>
  </si>
  <si>
    <t>Fixed Assets</t>
  </si>
  <si>
    <t>1640 · Furniture, fixtures, &amp; equip</t>
  </si>
  <si>
    <t>1745 · Accum deprec- furn,fix,equip</t>
  </si>
  <si>
    <t>Total Fixed Assets</t>
  </si>
  <si>
    <t>Other Assets</t>
  </si>
  <si>
    <t>1950 · Fund held in trust by others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</si>
  <si>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</si>
  <si>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</si>
  <si>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</si>
  <si>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</si>
  <si>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</si>
  <si>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</si>
  <si>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</si>
  <si>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</si>
  <si>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Credit Cards</t>
  </si>
  <si>
    <t>2031 · National Bank VISA Gold</t>
  </si>
  <si>
    <t>Total Credit Cards</t>
  </si>
  <si>
    <t>Other Current Liabilities</t>
  </si>
  <si>
    <t>2120 · Accrued paid leave</t>
  </si>
  <si>
    <t>2350 · Unearned/deferred rev - other</t>
  </si>
  <si>
    <t>Total Other Current Liabilities</t>
  </si>
  <si>
    <t>Total Current Liabilities</t>
  </si>
  <si>
    <t>Total Liabilities</t>
  </si>
  <si>
    <t>Equity</t>
  </si>
  <si>
    <t>3000 · Unrestricted net assets</t>
  </si>
  <si>
    <t>3010 · Unrestrict (retained earnings)</t>
  </si>
  <si>
    <t>3100 · Temporarily restrict net asset</t>
  </si>
  <si>
    <t>3200 · Permanently restrict net assets</t>
  </si>
  <si>
    <t>Net Income</t>
  </si>
  <si>
    <t>Total Equity</t>
  </si>
  <si>
    <t>TOTAL LIABILITIES &amp; EQUITY</t>
  </si>
  <si>
    <t>Fixed Assets, net</t>
  </si>
  <si>
    <t>Ratios</t>
  </si>
  <si>
    <t>Annual Expense</t>
  </si>
  <si>
    <t>times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</si>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</sst>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49" fontId="3" fillId="0" borderId="0" xfId="0" applyNumberFormat="1" applyFont="1"/>
    <xf numFmtId="39" fontId="4" fillId="0" borderId="0" xfId="0" applyNumberFormat="1" applyFont="1"/>
    <xf numFmtId="39" fontId="4" fillId="0" borderId="2" xfId="0" applyNumberFormat="1" applyFont="1" applyBorder="1"/>
    <xf numFmtId="39" fontId="4" fillId="0" borderId="0" xfId="0" applyNumberFormat="1" applyFont="1" applyBorder="1"/>
    <xf numFmtId="39" fontId="4" fillId="0" borderId="3" xfId="0" applyNumberFormat="1" applyFont="1" applyBorder="1"/>
    <xf numFmtId="39" fontId="4" fillId="0" borderId="5" xfId="0" applyNumberFormat="1" applyFont="1" applyBorder="1"/>
    <xf numFmtId="39" fontId="3" fillId="0" borderId="4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6" fillId="0" borderId="0" xfId="2" applyFont="1"/>
    <xf numFmtId="0" fontId="7" fillId="0" borderId="0" xfId="2" applyFon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2" fillId="0" borderId="0" xfId="0" applyNumberFormat="1" applyFont="1"/>
    <xf numFmtId="0" fontId="2" fillId="0" borderId="0" xfId="0" applyFont="1"/>
    <xf numFmtId="2" fontId="2" fillId="0" borderId="0" xfId="0" applyNumberFormat="1" applyFont="1"/>
  </cellXfs>
  <cellStyles count="3">
    <cellStyle name="Comma" xfId="1" builtinId="3"/>
    <cellStyle name="Normal" xfId="0" builtinId="0"/>
    <cellStyle name="Normal 2" xfId="2" xr:uid="{27BCD62D-2153-461D-BDC4-07D53FBD6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2CB4E43-9CD6-4645-82D8-963DFA3C3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8493-4D16-4920-8B87-20A8CFAEF27E}">
  <dimension ref="B1:C40"/>
  <sheetViews>
    <sheetView showGridLines="0" topLeftCell="A2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D77D-8750-4A26-8A58-5E1D4649D6B3}">
  <sheetPr codeName="Sheet1"/>
  <dimension ref="A1:F5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L11" sqref="L11"/>
    </sheetView>
  </sheetViews>
  <sheetFormatPr defaultRowHeight="14.4" x14ac:dyDescent="0.3"/>
  <cols>
    <col min="1" max="4" width="3" style="12" customWidth="1"/>
    <col min="5" max="5" width="26.6640625" style="12" customWidth="1"/>
    <col min="6" max="6" width="9.554687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18184.59</v>
      </c>
    </row>
    <row r="6" spans="1:6" x14ac:dyDescent="0.3">
      <c r="A6" s="1"/>
      <c r="B6" s="1"/>
      <c r="C6" s="1"/>
      <c r="D6" s="1" t="s">
        <v>5</v>
      </c>
      <c r="E6" s="1"/>
      <c r="F6" s="2">
        <v>100</v>
      </c>
    </row>
    <row r="7" spans="1:6" x14ac:dyDescent="0.3">
      <c r="A7" s="1"/>
      <c r="B7" s="1"/>
      <c r="C7" s="1"/>
      <c r="D7" s="1" t="s">
        <v>6</v>
      </c>
      <c r="E7" s="1"/>
      <c r="F7" s="2">
        <v>94713.41</v>
      </c>
    </row>
    <row r="8" spans="1:6" x14ac:dyDescent="0.3">
      <c r="A8" s="1"/>
      <c r="B8" s="1"/>
      <c r="C8" s="1"/>
      <c r="D8" s="1" t="s">
        <v>7</v>
      </c>
      <c r="E8" s="1"/>
      <c r="F8" s="2">
        <v>104749.38</v>
      </c>
    </row>
    <row r="9" spans="1:6" ht="15" thickBot="1" x14ac:dyDescent="0.35">
      <c r="A9" s="1"/>
      <c r="B9" s="1"/>
      <c r="C9" s="1"/>
      <c r="D9" s="1" t="s">
        <v>8</v>
      </c>
      <c r="E9" s="1"/>
      <c r="F9" s="3">
        <v>200000</v>
      </c>
    </row>
    <row r="10" spans="1:6" x14ac:dyDescent="0.3">
      <c r="A10" s="1"/>
      <c r="B10" s="1"/>
      <c r="C10" s="1" t="s">
        <v>9</v>
      </c>
      <c r="D10" s="1"/>
      <c r="E10" s="1"/>
      <c r="F10" s="2">
        <f>ROUND(SUM(F4:F9),5)</f>
        <v>417747.38</v>
      </c>
    </row>
    <row r="11" spans="1:6" x14ac:dyDescent="0.3">
      <c r="A11" s="1"/>
      <c r="B11" s="1"/>
      <c r="C11" s="1" t="s">
        <v>10</v>
      </c>
      <c r="D11" s="1"/>
      <c r="E11" s="1"/>
      <c r="F11" s="2"/>
    </row>
    <row r="12" spans="1:6" x14ac:dyDescent="0.3">
      <c r="A12" s="1"/>
      <c r="B12" s="1"/>
      <c r="C12" s="1"/>
      <c r="D12" s="1" t="s">
        <v>11</v>
      </c>
      <c r="E12" s="1"/>
      <c r="F12" s="2">
        <v>855</v>
      </c>
    </row>
    <row r="13" spans="1:6" x14ac:dyDescent="0.3">
      <c r="A13" s="1"/>
      <c r="B13" s="1"/>
      <c r="C13" s="1"/>
      <c r="D13" s="1" t="s">
        <v>12</v>
      </c>
      <c r="E13" s="1"/>
      <c r="F13" s="2">
        <v>30000</v>
      </c>
    </row>
    <row r="14" spans="1:6" ht="15" thickBot="1" x14ac:dyDescent="0.35">
      <c r="A14" s="1"/>
      <c r="B14" s="1"/>
      <c r="C14" s="1"/>
      <c r="D14" s="1" t="s">
        <v>13</v>
      </c>
      <c r="E14" s="1"/>
      <c r="F14" s="3">
        <v>450000</v>
      </c>
    </row>
    <row r="15" spans="1:6" x14ac:dyDescent="0.3">
      <c r="A15" s="1"/>
      <c r="B15" s="1"/>
      <c r="C15" s="1" t="s">
        <v>14</v>
      </c>
      <c r="D15" s="1"/>
      <c r="E15" s="1"/>
      <c r="F15" s="2">
        <f>ROUND(SUM(F11:F14),5)</f>
        <v>480855</v>
      </c>
    </row>
    <row r="16" spans="1:6" x14ac:dyDescent="0.3">
      <c r="A16" s="1"/>
      <c r="B16" s="1"/>
      <c r="C16" s="1" t="s">
        <v>15</v>
      </c>
      <c r="D16" s="1"/>
      <c r="E16" s="1"/>
      <c r="F16" s="2"/>
    </row>
    <row r="17" spans="1:6" x14ac:dyDescent="0.3">
      <c r="A17" s="1"/>
      <c r="B17" s="1"/>
      <c r="C17" s="1"/>
      <c r="D17" s="1" t="s">
        <v>16</v>
      </c>
      <c r="E17" s="1"/>
      <c r="F17" s="2">
        <v>12000</v>
      </c>
    </row>
    <row r="18" spans="1:6" ht="15" thickBot="1" x14ac:dyDescent="0.35">
      <c r="A18" s="1"/>
      <c r="B18" s="1"/>
      <c r="C18" s="1"/>
      <c r="D18" s="1" t="s">
        <v>17</v>
      </c>
      <c r="E18" s="1"/>
      <c r="F18" s="4">
        <v>29500</v>
      </c>
    </row>
    <row r="19" spans="1:6" ht="15" thickBot="1" x14ac:dyDescent="0.35">
      <c r="A19" s="1"/>
      <c r="B19" s="1"/>
      <c r="C19" s="1" t="s">
        <v>18</v>
      </c>
      <c r="D19" s="1"/>
      <c r="E19" s="1"/>
      <c r="F19" s="5">
        <f>ROUND(SUM(F16:F18),5)</f>
        <v>41500</v>
      </c>
    </row>
    <row r="20" spans="1:6" x14ac:dyDescent="0.3">
      <c r="A20" s="1"/>
      <c r="B20" s="1" t="s">
        <v>19</v>
      </c>
      <c r="C20" s="1"/>
      <c r="D20" s="1"/>
      <c r="E20" s="1"/>
      <c r="F20" s="2">
        <f>ROUND(F3+F10+F15+F19,5)</f>
        <v>940102.38</v>
      </c>
    </row>
    <row r="21" spans="1:6" x14ac:dyDescent="0.3">
      <c r="A21" s="1"/>
      <c r="B21" s="1" t="s">
        <v>20</v>
      </c>
      <c r="C21" s="1"/>
      <c r="D21" s="1"/>
      <c r="E21" s="1"/>
      <c r="F21" s="2"/>
    </row>
    <row r="22" spans="1:6" x14ac:dyDescent="0.3">
      <c r="A22" s="1"/>
      <c r="B22" s="1"/>
      <c r="C22" s="1" t="s">
        <v>21</v>
      </c>
      <c r="D22" s="1"/>
      <c r="E22" s="1"/>
      <c r="F22" s="2">
        <v>105000</v>
      </c>
    </row>
    <row r="23" spans="1:6" ht="15" thickBot="1" x14ac:dyDescent="0.35">
      <c r="A23" s="1"/>
      <c r="B23" s="1"/>
      <c r="C23" s="1" t="s">
        <v>22</v>
      </c>
      <c r="D23" s="1"/>
      <c r="E23" s="1"/>
      <c r="F23" s="3">
        <v>-5950</v>
      </c>
    </row>
    <row r="24" spans="1:6" x14ac:dyDescent="0.3">
      <c r="A24" s="1"/>
      <c r="B24" s="1" t="s">
        <v>23</v>
      </c>
      <c r="C24" s="1"/>
      <c r="D24" s="1"/>
      <c r="E24" s="1"/>
      <c r="F24" s="2">
        <f>ROUND(SUM(F21:F23),5)</f>
        <v>99050</v>
      </c>
    </row>
    <row r="25" spans="1:6" x14ac:dyDescent="0.3">
      <c r="A25" s="1"/>
      <c r="B25" s="1" t="s">
        <v>24</v>
      </c>
      <c r="C25" s="1"/>
      <c r="D25" s="1"/>
      <c r="E25" s="1"/>
      <c r="F25" s="2"/>
    </row>
    <row r="26" spans="1:6" ht="15" thickBot="1" x14ac:dyDescent="0.35">
      <c r="A26" s="1"/>
      <c r="B26" s="1"/>
      <c r="C26" s="1" t="s">
        <v>25</v>
      </c>
      <c r="D26" s="1"/>
      <c r="E26" s="1"/>
      <c r="F26" s="4">
        <v>3000</v>
      </c>
    </row>
    <row r="27" spans="1:6" ht="15" thickBot="1" x14ac:dyDescent="0.35">
      <c r="A27" s="1"/>
      <c r="B27" s="1" t="s">
        <v>26</v>
      </c>
      <c r="C27" s="1"/>
      <c r="D27" s="1"/>
      <c r="E27" s="1"/>
      <c r="F27" s="6">
        <f>ROUND(SUM(F25:F26),5)</f>
        <v>3000</v>
      </c>
    </row>
    <row r="28" spans="1:6" s="8" customFormat="1" ht="10.8" thickBot="1" x14ac:dyDescent="0.25">
      <c r="A28" s="1" t="s">
        <v>27</v>
      </c>
      <c r="B28" s="1"/>
      <c r="C28" s="1"/>
      <c r="D28" s="1"/>
      <c r="E28" s="1"/>
      <c r="F28" s="7">
        <f>ROUND(F2+F20+F24+F27,5)</f>
        <v>1042152.38</v>
      </c>
    </row>
    <row r="29" spans="1:6" ht="15" thickTop="1" x14ac:dyDescent="0.3">
      <c r="A29" s="1" t="s">
        <v>28</v>
      </c>
      <c r="B29" s="1"/>
      <c r="C29" s="1"/>
      <c r="D29" s="1"/>
      <c r="E29" s="1"/>
      <c r="F29" s="2"/>
    </row>
    <row r="30" spans="1:6" x14ac:dyDescent="0.3">
      <c r="A30" s="1"/>
      <c r="B30" s="1" t="s">
        <v>29</v>
      </c>
      <c r="C30" s="1"/>
      <c r="D30" s="1"/>
      <c r="E30" s="1"/>
      <c r="F30" s="2"/>
    </row>
    <row r="31" spans="1:6" x14ac:dyDescent="0.3">
      <c r="A31" s="1"/>
      <c r="B31" s="1"/>
      <c r="C31" s="1" t="s">
        <v>30</v>
      </c>
      <c r="D31" s="1"/>
      <c r="E31" s="1"/>
      <c r="F31" s="2"/>
    </row>
    <row r="32" spans="1:6" x14ac:dyDescent="0.3">
      <c r="A32" s="1"/>
      <c r="B32" s="1"/>
      <c r="C32" s="1"/>
      <c r="D32" s="1" t="s">
        <v>31</v>
      </c>
      <c r="E32" s="1"/>
      <c r="F32" s="2"/>
    </row>
    <row r="33" spans="1:6" ht="15" thickBot="1" x14ac:dyDescent="0.35">
      <c r="A33" s="1"/>
      <c r="B33" s="1"/>
      <c r="C33" s="1"/>
      <c r="D33" s="1"/>
      <c r="E33" s="1" t="s">
        <v>32</v>
      </c>
      <c r="F33" s="3">
        <v>12485</v>
      </c>
    </row>
    <row r="34" spans="1:6" x14ac:dyDescent="0.3">
      <c r="A34" s="1"/>
      <c r="B34" s="1"/>
      <c r="C34" s="1"/>
      <c r="D34" s="1" t="s">
        <v>33</v>
      </c>
      <c r="E34" s="1"/>
      <c r="F34" s="2">
        <f>ROUND(SUM(F32:F33),5)</f>
        <v>12485</v>
      </c>
    </row>
    <row r="35" spans="1:6" x14ac:dyDescent="0.3">
      <c r="A35" s="1"/>
      <c r="B35" s="1"/>
      <c r="C35" s="1"/>
      <c r="D35" s="1" t="s">
        <v>34</v>
      </c>
      <c r="E35" s="1"/>
      <c r="F35" s="2"/>
    </row>
    <row r="36" spans="1:6" ht="15" thickBot="1" x14ac:dyDescent="0.35">
      <c r="A36" s="1"/>
      <c r="B36" s="1"/>
      <c r="C36" s="1"/>
      <c r="D36" s="1"/>
      <c r="E36" s="1" t="s">
        <v>35</v>
      </c>
      <c r="F36" s="3">
        <v>684.6</v>
      </c>
    </row>
    <row r="37" spans="1:6" x14ac:dyDescent="0.3">
      <c r="A37" s="1"/>
      <c r="B37" s="1"/>
      <c r="C37" s="1"/>
      <c r="D37" s="1" t="s">
        <v>36</v>
      </c>
      <c r="E37" s="1"/>
      <c r="F37" s="2">
        <f>ROUND(SUM(F35:F36),5)</f>
        <v>684.6</v>
      </c>
    </row>
    <row r="38" spans="1:6" x14ac:dyDescent="0.3">
      <c r="A38" s="1"/>
      <c r="B38" s="1"/>
      <c r="C38" s="1"/>
      <c r="D38" s="1" t="s">
        <v>37</v>
      </c>
      <c r="E38" s="1"/>
      <c r="F38" s="2"/>
    </row>
    <row r="39" spans="1:6" x14ac:dyDescent="0.3">
      <c r="A39" s="1"/>
      <c r="B39" s="1"/>
      <c r="C39" s="1"/>
      <c r="D39" s="1"/>
      <c r="E39" s="1" t="s">
        <v>38</v>
      </c>
      <c r="F39" s="2">
        <v>7061.34</v>
      </c>
    </row>
    <row r="40" spans="1:6" ht="15" thickBot="1" x14ac:dyDescent="0.35">
      <c r="A40" s="1"/>
      <c r="B40" s="1"/>
      <c r="C40" s="1"/>
      <c r="D40" s="1"/>
      <c r="E40" s="1" t="s">
        <v>39</v>
      </c>
      <c r="F40" s="4">
        <v>67500</v>
      </c>
    </row>
    <row r="41" spans="1:6" ht="15" thickBot="1" x14ac:dyDescent="0.35">
      <c r="A41" s="1"/>
      <c r="B41" s="1"/>
      <c r="C41" s="1"/>
      <c r="D41" s="1" t="s">
        <v>40</v>
      </c>
      <c r="E41" s="1"/>
      <c r="F41" s="6">
        <f>ROUND(SUM(F38:F40),5)</f>
        <v>74561.34</v>
      </c>
    </row>
    <row r="42" spans="1:6" ht="15" thickBot="1" x14ac:dyDescent="0.35">
      <c r="A42" s="1"/>
      <c r="B42" s="1"/>
      <c r="C42" s="1" t="s">
        <v>41</v>
      </c>
      <c r="D42" s="1"/>
      <c r="E42" s="1"/>
      <c r="F42" s="5">
        <f>ROUND(F31+F34+F37+F41,5)</f>
        <v>87730.94</v>
      </c>
    </row>
    <row r="43" spans="1:6" x14ac:dyDescent="0.3">
      <c r="A43" s="1"/>
      <c r="B43" s="1" t="s">
        <v>42</v>
      </c>
      <c r="C43" s="1"/>
      <c r="D43" s="1"/>
      <c r="E43" s="1"/>
      <c r="F43" s="2">
        <f>ROUND(F30+F42,5)</f>
        <v>87730.94</v>
      </c>
    </row>
    <row r="44" spans="1:6" x14ac:dyDescent="0.3">
      <c r="A44" s="1"/>
      <c r="B44" s="1" t="s">
        <v>43</v>
      </c>
      <c r="C44" s="1"/>
      <c r="D44" s="1"/>
      <c r="E44" s="1"/>
      <c r="F44" s="2"/>
    </row>
    <row r="45" spans="1:6" x14ac:dyDescent="0.3">
      <c r="A45" s="1"/>
      <c r="B45" s="1"/>
      <c r="C45" s="1" t="s">
        <v>44</v>
      </c>
      <c r="D45" s="1"/>
      <c r="E45" s="1"/>
      <c r="F45" s="2">
        <v>-604595.11</v>
      </c>
    </row>
    <row r="46" spans="1:6" x14ac:dyDescent="0.3">
      <c r="A46" s="1"/>
      <c r="B46" s="1"/>
      <c r="C46" s="1" t="s">
        <v>45</v>
      </c>
      <c r="D46" s="1"/>
      <c r="E46" s="1"/>
      <c r="F46" s="2">
        <v>228136.52</v>
      </c>
    </row>
    <row r="47" spans="1:6" x14ac:dyDescent="0.3">
      <c r="A47" s="1"/>
      <c r="B47" s="1"/>
      <c r="C47" s="1" t="s">
        <v>46</v>
      </c>
      <c r="D47" s="1"/>
      <c r="E47" s="1"/>
      <c r="F47" s="2">
        <v>574595.11</v>
      </c>
    </row>
    <row r="48" spans="1:6" x14ac:dyDescent="0.3">
      <c r="A48" s="1"/>
      <c r="B48" s="1"/>
      <c r="C48" s="1" t="s">
        <v>47</v>
      </c>
      <c r="D48" s="1"/>
      <c r="E48" s="1"/>
      <c r="F48" s="2">
        <v>30000</v>
      </c>
    </row>
    <row r="49" spans="1:6" ht="15" thickBot="1" x14ac:dyDescent="0.35">
      <c r="A49" s="1"/>
      <c r="B49" s="1"/>
      <c r="C49" s="1" t="s">
        <v>48</v>
      </c>
      <c r="D49" s="1"/>
      <c r="E49" s="1"/>
      <c r="F49" s="4">
        <v>726284.92</v>
      </c>
    </row>
    <row r="50" spans="1:6" ht="15" thickBot="1" x14ac:dyDescent="0.35">
      <c r="A50" s="1"/>
      <c r="B50" s="1" t="s">
        <v>49</v>
      </c>
      <c r="C50" s="1"/>
      <c r="D50" s="1"/>
      <c r="E50" s="1"/>
      <c r="F50" s="6">
        <f>ROUND(SUM(F44:F49),5)</f>
        <v>954421.44</v>
      </c>
    </row>
    <row r="51" spans="1:6" s="8" customFormat="1" ht="10.8" thickBot="1" x14ac:dyDescent="0.25">
      <c r="A51" s="1" t="s">
        <v>50</v>
      </c>
      <c r="B51" s="1"/>
      <c r="C51" s="1"/>
      <c r="D51" s="1"/>
      <c r="E51" s="1"/>
      <c r="F51" s="7">
        <f>ROUND(F29+F43+F50,5)</f>
        <v>1042152.38</v>
      </c>
    </row>
    <row r="52" spans="1:6" ht="15" thickTop="1" x14ac:dyDescent="0.3"/>
  </sheetData>
  <pageMargins left="0.7" right="0.7" top="0.75" bottom="0.75" header="0.1" footer="0.3"/>
  <pageSetup orientation="portrait" r:id="rId1"/>
  <headerFooter>
    <oddHeader>&amp;L&amp;"Arial,Bold"&amp;8 Accrual Basis&amp;C&amp;"Arial,Bold"&amp;12 We Care Community Foundation
&amp;"Arial,Bold"&amp;14 Balance Sheet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D8DB-A402-4B8A-86A6-14B19EB72590}">
  <dimension ref="A2:O29"/>
  <sheetViews>
    <sheetView tabSelected="1" workbookViewId="0">
      <selection activeCell="F10" sqref="F10"/>
    </sheetView>
  </sheetViews>
  <sheetFormatPr defaultRowHeight="14.4" x14ac:dyDescent="0.3"/>
  <cols>
    <col min="1" max="4" width="3" style="12" customWidth="1"/>
    <col min="5" max="5" width="26.6640625" style="12" customWidth="1"/>
    <col min="6" max="6" width="9.5546875" style="13" bestFit="1" customWidth="1"/>
    <col min="15" max="15" width="12.5546875" bestFit="1" customWidth="1"/>
  </cols>
  <sheetData>
    <row r="2" spans="1:15" s="11" customFormat="1" ht="15" thickBot="1" x14ac:dyDescent="0.35">
      <c r="A2" s="9"/>
      <c r="B2" s="9"/>
      <c r="C2" s="9"/>
      <c r="D2" s="9"/>
      <c r="E2" s="9"/>
      <c r="F2" s="10" t="s">
        <v>0</v>
      </c>
      <c r="H2" s="16" t="s">
        <v>52</v>
      </c>
      <c r="M2" s="17" t="s">
        <v>53</v>
      </c>
      <c r="O2" s="18">
        <v>5000000</v>
      </c>
    </row>
    <row r="3" spans="1:15" ht="15" thickTop="1" x14ac:dyDescent="0.3">
      <c r="A3" s="1" t="s">
        <v>1</v>
      </c>
      <c r="B3" s="1"/>
      <c r="C3" s="1"/>
      <c r="D3" s="1"/>
      <c r="E3" s="1"/>
      <c r="F3" s="2"/>
      <c r="M3">
        <v>12</v>
      </c>
      <c r="O3" s="19">
        <f>O2/12</f>
        <v>416666.66666666669</v>
      </c>
    </row>
    <row r="4" spans="1:15" x14ac:dyDescent="0.3">
      <c r="A4" s="1"/>
      <c r="B4" s="1" t="s">
        <v>2</v>
      </c>
      <c r="C4" s="1"/>
      <c r="D4" s="1"/>
      <c r="E4" s="1"/>
      <c r="F4" s="2"/>
    </row>
    <row r="5" spans="1:15" x14ac:dyDescent="0.3">
      <c r="A5" s="1"/>
      <c r="B5" s="1"/>
      <c r="C5" s="1" t="s">
        <v>3</v>
      </c>
      <c r="D5" s="1"/>
      <c r="E5" s="1"/>
      <c r="F5" s="2"/>
    </row>
    <row r="6" spans="1:15" x14ac:dyDescent="0.3">
      <c r="A6" s="1"/>
      <c r="B6" s="1"/>
      <c r="C6" s="1" t="s">
        <v>9</v>
      </c>
      <c r="D6" s="1"/>
      <c r="E6" s="1"/>
      <c r="F6" s="2">
        <f>Export!F10</f>
        <v>417747.38</v>
      </c>
    </row>
    <row r="7" spans="1:15" x14ac:dyDescent="0.3">
      <c r="A7" s="1"/>
      <c r="B7" s="1"/>
      <c r="C7" s="1" t="s">
        <v>14</v>
      </c>
      <c r="D7" s="1"/>
      <c r="E7" s="1"/>
      <c r="F7" s="4">
        <f>Export!F15</f>
        <v>480855</v>
      </c>
    </row>
    <row r="8" spans="1:15" ht="15" thickBot="1" x14ac:dyDescent="0.35">
      <c r="A8" s="1"/>
      <c r="B8" s="1"/>
      <c r="C8" s="1" t="s">
        <v>18</v>
      </c>
      <c r="D8" s="1"/>
      <c r="E8" s="1"/>
      <c r="F8" s="3">
        <f>Export!F19</f>
        <v>41500</v>
      </c>
    </row>
    <row r="9" spans="1:15" x14ac:dyDescent="0.3">
      <c r="A9" s="1"/>
      <c r="B9" s="1" t="s">
        <v>19</v>
      </c>
      <c r="C9" s="1"/>
      <c r="D9" s="1"/>
      <c r="E9" s="1"/>
      <c r="F9" s="2">
        <f>SUM(F6:F8)</f>
        <v>940102.38</v>
      </c>
      <c r="H9" s="20">
        <f>F9/O3</f>
        <v>2.2562457120000001</v>
      </c>
      <c r="I9" s="21" t="s">
        <v>55</v>
      </c>
    </row>
    <row r="10" spans="1:15" x14ac:dyDescent="0.3">
      <c r="A10" s="1"/>
      <c r="B10" s="1" t="s">
        <v>51</v>
      </c>
      <c r="C10" s="1"/>
      <c r="D10" s="1"/>
      <c r="E10" s="1"/>
      <c r="F10" s="4">
        <v>99050</v>
      </c>
    </row>
    <row r="11" spans="1:15" ht="15" thickBot="1" x14ac:dyDescent="0.35">
      <c r="A11" s="1"/>
      <c r="B11" s="1" t="s">
        <v>24</v>
      </c>
      <c r="C11" s="1"/>
      <c r="D11" s="1"/>
      <c r="E11" s="1"/>
      <c r="F11" s="4">
        <v>3000</v>
      </c>
    </row>
    <row r="12" spans="1:15" s="8" customFormat="1" ht="10.8" thickBot="1" x14ac:dyDescent="0.25">
      <c r="A12" s="1" t="s">
        <v>27</v>
      </c>
      <c r="B12" s="1"/>
      <c r="C12" s="1"/>
      <c r="D12" s="1"/>
      <c r="E12" s="1"/>
      <c r="F12" s="7">
        <f>ROUND(F3+F9+F10+F11,5)</f>
        <v>1042152.38</v>
      </c>
    </row>
    <row r="13" spans="1:15" ht="15" thickTop="1" x14ac:dyDescent="0.3">
      <c r="A13" s="1" t="s">
        <v>28</v>
      </c>
      <c r="B13" s="1"/>
      <c r="C13" s="1"/>
      <c r="D13" s="1"/>
      <c r="E13" s="1"/>
      <c r="F13" s="2"/>
    </row>
    <row r="14" spans="1:15" x14ac:dyDescent="0.3">
      <c r="A14" s="1"/>
      <c r="B14" s="1"/>
      <c r="C14" s="1" t="s">
        <v>30</v>
      </c>
      <c r="D14" s="1"/>
      <c r="E14" s="1"/>
      <c r="F14" s="2"/>
    </row>
    <row r="15" spans="1:15" x14ac:dyDescent="0.3">
      <c r="A15" s="1"/>
      <c r="B15" s="1"/>
      <c r="C15" s="1"/>
      <c r="D15" s="1" t="s">
        <v>31</v>
      </c>
      <c r="E15" s="1"/>
      <c r="F15" s="2">
        <f>Export!F34</f>
        <v>12485</v>
      </c>
    </row>
    <row r="16" spans="1:15" x14ac:dyDescent="0.3">
      <c r="A16" s="1"/>
      <c r="B16" s="1"/>
      <c r="C16" s="1"/>
      <c r="D16" s="1" t="s">
        <v>34</v>
      </c>
      <c r="E16" s="1"/>
      <c r="F16" s="2">
        <f>Export!F37</f>
        <v>684.6</v>
      </c>
    </row>
    <row r="17" spans="1:9" x14ac:dyDescent="0.3">
      <c r="A17" s="1"/>
      <c r="B17" s="1"/>
      <c r="C17" s="1"/>
      <c r="D17" s="1" t="s">
        <v>37</v>
      </c>
      <c r="E17" s="1"/>
      <c r="F17" s="2"/>
    </row>
    <row r="18" spans="1:9" x14ac:dyDescent="0.3">
      <c r="A18" s="1"/>
      <c r="B18" s="1"/>
      <c r="C18" s="1"/>
      <c r="D18" s="1"/>
      <c r="E18" s="1" t="s">
        <v>38</v>
      </c>
      <c r="F18" s="2">
        <f>Export!F39</f>
        <v>7061.34</v>
      </c>
    </row>
    <row r="19" spans="1:9" ht="15" thickBot="1" x14ac:dyDescent="0.35">
      <c r="A19" s="1"/>
      <c r="B19" s="1"/>
      <c r="C19" s="1"/>
      <c r="D19" s="1"/>
      <c r="E19" s="1" t="s">
        <v>39</v>
      </c>
      <c r="F19" s="4">
        <f>Export!F40</f>
        <v>67500</v>
      </c>
    </row>
    <row r="20" spans="1:9" ht="15" thickBot="1" x14ac:dyDescent="0.35">
      <c r="A20" s="1"/>
      <c r="B20" s="1"/>
      <c r="C20" s="1" t="s">
        <v>41</v>
      </c>
      <c r="D20" s="1"/>
      <c r="E20" s="1"/>
      <c r="F20" s="5">
        <f>SUM(F15:F19)</f>
        <v>87730.94</v>
      </c>
    </row>
    <row r="21" spans="1:9" x14ac:dyDescent="0.3">
      <c r="A21" s="1"/>
      <c r="B21" s="1" t="s">
        <v>42</v>
      </c>
      <c r="C21" s="1"/>
      <c r="D21" s="1"/>
      <c r="E21" s="1"/>
      <c r="F21" s="2">
        <f>F20</f>
        <v>87730.94</v>
      </c>
      <c r="H21" s="22">
        <f>F9/F21</f>
        <v>10.715744981189076</v>
      </c>
      <c r="I21" s="21" t="s">
        <v>54</v>
      </c>
    </row>
    <row r="22" spans="1:9" x14ac:dyDescent="0.3">
      <c r="A22" s="1"/>
      <c r="B22" s="1" t="s">
        <v>43</v>
      </c>
      <c r="C22" s="1"/>
      <c r="D22" s="1"/>
      <c r="E22" s="1"/>
      <c r="F22" s="2"/>
    </row>
    <row r="23" spans="1:9" x14ac:dyDescent="0.3">
      <c r="A23" s="1"/>
      <c r="B23" s="1"/>
      <c r="C23" s="1" t="s">
        <v>44</v>
      </c>
      <c r="D23" s="1"/>
      <c r="E23" s="1"/>
      <c r="F23" s="2">
        <f>Export!F45+Export!F46</f>
        <v>-376458.58999999997</v>
      </c>
    </row>
    <row r="24" spans="1:9" x14ac:dyDescent="0.3">
      <c r="A24" s="1"/>
      <c r="B24" s="1"/>
      <c r="C24" s="1" t="s">
        <v>46</v>
      </c>
      <c r="D24" s="1"/>
      <c r="E24" s="1"/>
      <c r="F24" s="2">
        <f>Export!F47</f>
        <v>574595.11</v>
      </c>
    </row>
    <row r="25" spans="1:9" x14ac:dyDescent="0.3">
      <c r="A25" s="1"/>
      <c r="B25" s="1"/>
      <c r="C25" s="1" t="s">
        <v>47</v>
      </c>
      <c r="D25" s="1"/>
      <c r="E25" s="1"/>
      <c r="F25" s="2">
        <f>Export!F48</f>
        <v>30000</v>
      </c>
    </row>
    <row r="26" spans="1:9" ht="15" thickBot="1" x14ac:dyDescent="0.35">
      <c r="A26" s="1"/>
      <c r="B26" s="1"/>
      <c r="C26" s="1" t="s">
        <v>48</v>
      </c>
      <c r="D26" s="1"/>
      <c r="E26" s="1"/>
      <c r="F26" s="4">
        <f>Export!F49</f>
        <v>726284.92</v>
      </c>
    </row>
    <row r="27" spans="1:9" ht="15" thickBot="1" x14ac:dyDescent="0.35">
      <c r="A27" s="1"/>
      <c r="B27" s="1" t="s">
        <v>49</v>
      </c>
      <c r="C27" s="1"/>
      <c r="D27" s="1"/>
      <c r="E27" s="1"/>
      <c r="F27" s="6">
        <f>ROUND(SUM(F22:F26),5)</f>
        <v>954421.44</v>
      </c>
    </row>
    <row r="28" spans="1:9" s="8" customFormat="1" ht="10.8" thickBot="1" x14ac:dyDescent="0.25">
      <c r="A28" s="1" t="s">
        <v>50</v>
      </c>
      <c r="B28" s="1"/>
      <c r="C28" s="1"/>
      <c r="D28" s="1"/>
      <c r="E28" s="1"/>
      <c r="F28" s="7">
        <f>ROUND(F13+F21+F27,5)</f>
        <v>1042152.38</v>
      </c>
    </row>
    <row r="29" spans="1:9" ht="15" thickTop="1" x14ac:dyDescent="0.3"/>
  </sheetData>
  <pageMargins left="0.7" right="0.7" top="0.75" bottom="0.75" header="0.3" footer="0.3"/>
  <pageSetup orientation="portrait" r:id="rId1"/>
  <headerFooter>
    <oddHeader>&amp;C&amp;"-,Bold"We Care Community Foundation&amp;"-,Regular"
 Balance Sheet
 As of December 31,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Desktop Export Tips</vt:lpstr>
      <vt:lpstr>Export</vt:lpstr>
      <vt:lpstr>Formatted</vt:lpstr>
      <vt:lpstr>Export!Print_Titles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Glenda's laptop</dc:creator>
  <cp:lastModifiedBy>Glenda's laptop</cp:lastModifiedBy>
  <cp:lastPrinted>2019-06-16T17:35:54Z</cp:lastPrinted>
  <dcterms:created xsi:type="dcterms:W3CDTF">2019-06-16T16:54:23Z</dcterms:created>
  <dcterms:modified xsi:type="dcterms:W3CDTF">2019-06-16T17:36:17Z</dcterms:modified>
</cp:coreProperties>
</file>